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740" windowHeight="11700"/>
  </bookViews>
  <sheets>
    <sheet name="31 AGOSTO 2019" sheetId="1" r:id="rId1"/>
  </sheets>
  <calcPr calcId="152511"/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K33" i="1" l="1"/>
  <c r="K32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K31" i="1"/>
  <c r="D32" i="1"/>
  <c r="E32" i="1"/>
  <c r="F32" i="1"/>
  <c r="G32" i="1"/>
  <c r="H32" i="1"/>
  <c r="I32" i="1"/>
  <c r="J32" i="1"/>
  <c r="L32" i="1"/>
  <c r="M32" i="1"/>
  <c r="N32" i="1"/>
  <c r="C32" i="1"/>
  <c r="K30" i="1"/>
  <c r="K29" i="1"/>
  <c r="K28" i="1"/>
  <c r="K27" i="1"/>
  <c r="D25" i="1"/>
  <c r="E25" i="1"/>
  <c r="F25" i="1"/>
  <c r="G25" i="1"/>
  <c r="H25" i="1"/>
  <c r="I25" i="1"/>
  <c r="J25" i="1"/>
  <c r="L25" i="1"/>
  <c r="M25" i="1"/>
  <c r="N25" i="1"/>
  <c r="C25" i="1"/>
  <c r="C18" i="1"/>
  <c r="C16" i="1"/>
  <c r="C11" i="1"/>
  <c r="D9" i="1"/>
  <c r="E9" i="1"/>
  <c r="F9" i="1"/>
  <c r="G9" i="1"/>
  <c r="H9" i="1"/>
  <c r="I9" i="1"/>
  <c r="J9" i="1"/>
  <c r="L9" i="1"/>
  <c r="M9" i="1"/>
  <c r="N9" i="1"/>
  <c r="C9" i="1"/>
  <c r="N18" i="1"/>
  <c r="M18" i="1"/>
  <c r="L18" i="1"/>
  <c r="J18" i="1"/>
  <c r="I18" i="1"/>
  <c r="H18" i="1"/>
  <c r="G18" i="1"/>
  <c r="F18" i="1"/>
  <c r="E18" i="1"/>
  <c r="D18" i="1"/>
  <c r="N16" i="1"/>
  <c r="M16" i="1"/>
  <c r="L16" i="1"/>
  <c r="J16" i="1"/>
  <c r="I16" i="1"/>
  <c r="H16" i="1"/>
  <c r="G16" i="1"/>
  <c r="F16" i="1"/>
  <c r="E16" i="1"/>
  <c r="D16" i="1"/>
  <c r="N11" i="1"/>
  <c r="M11" i="1"/>
  <c r="L11" i="1"/>
  <c r="J11" i="1"/>
  <c r="I11" i="1"/>
  <c r="H11" i="1"/>
  <c r="G11" i="1"/>
  <c r="F11" i="1"/>
  <c r="E11" i="1"/>
  <c r="D11" i="1"/>
  <c r="M26" i="1" l="1"/>
  <c r="M33" i="1" s="1"/>
  <c r="D26" i="1"/>
  <c r="D33" i="1" s="1"/>
  <c r="L26" i="1"/>
  <c r="L33" i="1" s="1"/>
  <c r="C26" i="1"/>
  <c r="C33" i="1" s="1"/>
  <c r="H26" i="1"/>
  <c r="H33" i="1" s="1"/>
  <c r="G26" i="1"/>
  <c r="G33" i="1" s="1"/>
  <c r="J26" i="1"/>
  <c r="J33" i="1" s="1"/>
  <c r="F26" i="1"/>
  <c r="F33" i="1" s="1"/>
  <c r="N26" i="1"/>
  <c r="N33" i="1" s="1"/>
  <c r="E26" i="1"/>
  <c r="E33" i="1" s="1"/>
  <c r="I26" i="1"/>
  <c r="I33" i="1" s="1"/>
</calcChain>
</file>

<file path=xl/sharedStrings.xml><?xml version="1.0" encoding="utf-8"?>
<sst xmlns="http://schemas.openxmlformats.org/spreadsheetml/2006/main" count="101" uniqueCount="65">
  <si>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</si>
  <si>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</si>
  <si>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</si>
  <si>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</si>
  <si>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</si>
  <si>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</si>
  <si>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</si>
  <si>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</si>
  <si>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</si>
  <si>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</si>
  <si>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</si>
  <si>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</si>
  <si>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</si>
  <si>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</si>
  <si>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</si>
  <si>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</si>
  <si>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</si>
  <si>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</si>
  <si>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</si>
  <si>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</si>
  <si>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</si>
  <si>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</si>
  <si>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</si>
  <si>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</si>
  <si>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A-02-02</t>
  </si>
  <si>
    <t>ADQUISICIONES DIFERENTES DE ACTIVOS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</si>
  <si>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</si>
  <si>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</si>
  <si>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</si>
  <si>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</si>
  <si>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</si>
  <si>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</si>
  <si>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</si>
  <si>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</si>
  <si>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</si>
  <si>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</si>
  <si>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</si>
  <si>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</si>
  <si>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</si>
  <si>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</si>
  <si>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</si>
  <si>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</si>
  <si>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</si>
  <si>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</si>
  <si>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</si>
  <si>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</si>
  <si>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</si>
  <si>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</si>
  <si>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</si>
  <si>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</si>
  <si>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C-2599-1000-7</t>
  </si>
  <si>
    <t>ACTUALIZACIÓN DE LA PLATAFORMA TECNOLÓGICA DE LA PROCURADURÍA GENERAL DE LA NACIÓN -    NACIONAL</t>
  </si>
  <si>
    <t>GASTOS DE PERSONAL</t>
  </si>
  <si>
    <t>%</t>
  </si>
  <si>
    <t>ADQUISICION DE BIENES Y SERVICIOS</t>
  </si>
  <si>
    <t>TRANSFERENCIAS CORRIENTES</t>
  </si>
  <si>
    <t>Entidad:</t>
  </si>
  <si>
    <t>Corte:</t>
  </si>
  <si>
    <t>TRIBUTOS, MULTAS, SANCIONES E INTERESES</t>
  </si>
  <si>
    <t>FUNCIONAMIENTO</t>
  </si>
  <si>
    <t>DISMINUCIÓN DE PASIVOS</t>
  </si>
  <si>
    <t>IMPLEMENTACIÓN DE LA ESTRATEGIA ANTICORRUPCIÓN DE LA PROCURADURÍA GENERAL DE LA NACIÓN</t>
  </si>
  <si>
    <t>MANTENIMIENTO DE SEDES DE LA PROCURADURIA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</si>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</sst>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 applyFont="1" applyFill="1" applyBorder="1"/>
    <xf numFmtId="0" fontId="2" fillId="0" borderId="0" xfId="3" applyNumberFormat="1" applyFont="1" applyFill="1" applyBorder="1" applyAlignment="1">
      <alignment vertical="center" wrapText="1" readingOrder="1"/>
    </xf>
    <xf numFmtId="0" fontId="2" fillId="0" borderId="0" xfId="3" applyNumberFormat="1" applyFont="1" applyFill="1" applyBorder="1" applyAlignment="1">
      <alignment horizontal="left" vertical="center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center" readingOrder="1"/>
    </xf>
    <xf numFmtId="15" fontId="2" fillId="0" borderId="0" xfId="0" applyNumberFormat="1" applyFont="1" applyFill="1" applyBorder="1" applyAlignment="1">
      <alignment horizontal="left" vertical="center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0" fontId="4" fillId="0" borderId="1" xfId="2" applyNumberFormat="1" applyFont="1" applyFill="1" applyBorder="1" applyAlignment="1">
      <alignment horizontal="right" vertical="center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right" vertical="center" wrapText="1" readingOrder="1"/>
    </xf>
    <xf numFmtId="4" fontId="2" fillId="2" borderId="1" xfId="1" applyNumberFormat="1" applyFont="1" applyFill="1" applyBorder="1" applyAlignment="1">
      <alignment horizontal="right" vertical="center" wrapText="1" readingOrder="1"/>
    </xf>
    <xf numFmtId="10" fontId="2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vertical="center" wrapText="1" readingOrder="1"/>
    </xf>
    <xf numFmtId="0" fontId="2" fillId="3" borderId="1" xfId="0" applyNumberFormat="1" applyFont="1" applyFill="1" applyBorder="1" applyAlignment="1">
      <alignment horizontal="right" vertical="center" wrapText="1" readingOrder="1"/>
    </xf>
    <xf numFmtId="4" fontId="2" fillId="3" borderId="1" xfId="1" applyNumberFormat="1" applyFont="1" applyFill="1" applyBorder="1" applyAlignment="1">
      <alignment horizontal="right" vertical="center" wrapText="1" readingOrder="1"/>
    </xf>
    <xf numFmtId="10" fontId="2" fillId="3" borderId="1" xfId="2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1.25" x14ac:dyDescent="0.2"/>
  <cols>
    <col min="1" max="1" width="11.7109375" style="4" customWidth="1"/>
    <col min="2" max="2" width="43.140625" style="4" customWidth="1"/>
    <col min="3" max="10" width="18.7109375" style="4" customWidth="1"/>
    <col min="11" max="11" width="10.7109375" style="4" customWidth="1"/>
    <col min="12" max="14" width="18.7109375" style="4" customWidth="1"/>
    <col min="15" max="15" width="10.7109375" style="4" customWidth="1"/>
    <col min="16" max="16384" width="11.42578125" style="4"/>
  </cols>
  <sheetData>
    <row r="1" spans="1:15" x14ac:dyDescent="0.2">
      <c r="A1" s="1" t="s">
        <v>56</v>
      </c>
      <c r="B1" s="2" t="s">
        <v>15</v>
      </c>
      <c r="C1" s="3"/>
      <c r="D1" s="3"/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x14ac:dyDescent="0.2">
      <c r="A2" s="1" t="s">
        <v>0</v>
      </c>
      <c r="B2" s="2">
        <v>2019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x14ac:dyDescent="0.2">
      <c r="A3" s="5" t="s">
        <v>57</v>
      </c>
      <c r="B3" s="6">
        <v>43708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ht="1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8" t="s">
        <v>53</v>
      </c>
      <c r="L4" s="7" t="s">
        <v>12</v>
      </c>
      <c r="M4" s="7" t="s">
        <v>13</v>
      </c>
      <c r="N4" s="8" t="s">
        <v>14</v>
      </c>
      <c r="O4" s="8" t="s">
        <v>53</v>
      </c>
    </row>
    <row r="5" spans="1:15" ht="24" customHeight="1" x14ac:dyDescent="0.2">
      <c r="A5" s="9" t="s">
        <v>16</v>
      </c>
      <c r="B5" s="10" t="s">
        <v>17</v>
      </c>
      <c r="C5" s="11">
        <v>417448481000</v>
      </c>
      <c r="D5" s="11">
        <v>24876105509</v>
      </c>
      <c r="E5" s="11">
        <v>1500000000</v>
      </c>
      <c r="F5" s="11">
        <v>440824586509</v>
      </c>
      <c r="G5" s="11">
        <v>0</v>
      </c>
      <c r="H5" s="11">
        <v>440124586509</v>
      </c>
      <c r="I5" s="11">
        <v>700000000</v>
      </c>
      <c r="J5" s="11">
        <v>265179900656</v>
      </c>
      <c r="K5" s="12">
        <f t="shared" ref="K5:K26" si="0">J5/F5</f>
        <v>0.60155424350539488</v>
      </c>
      <c r="L5" s="11">
        <v>265179900656</v>
      </c>
      <c r="M5" s="11">
        <v>265179900656</v>
      </c>
      <c r="N5" s="11">
        <v>265124040167</v>
      </c>
      <c r="O5" s="12">
        <f>N5/F5</f>
        <v>0.60142752532607924</v>
      </c>
    </row>
    <row r="6" spans="1:15" ht="24" customHeight="1" x14ac:dyDescent="0.2">
      <c r="A6" s="9" t="s">
        <v>18</v>
      </c>
      <c r="B6" s="10" t="s">
        <v>19</v>
      </c>
      <c r="C6" s="11">
        <v>125262619000</v>
      </c>
      <c r="D6" s="11">
        <v>8673947854</v>
      </c>
      <c r="E6" s="11">
        <v>5658000000</v>
      </c>
      <c r="F6" s="11">
        <v>128278566854</v>
      </c>
      <c r="G6" s="11">
        <v>0</v>
      </c>
      <c r="H6" s="11">
        <v>128278566854</v>
      </c>
      <c r="I6" s="11">
        <v>0</v>
      </c>
      <c r="J6" s="11">
        <v>86023076128</v>
      </c>
      <c r="K6" s="12">
        <f t="shared" si="0"/>
        <v>0.670595862096799</v>
      </c>
      <c r="L6" s="11">
        <v>86023076128</v>
      </c>
      <c r="M6" s="11">
        <v>86023076128</v>
      </c>
      <c r="N6" s="11">
        <v>82062920473</v>
      </c>
      <c r="O6" s="12">
        <f t="shared" ref="O6:O33" si="1">N6/F6</f>
        <v>0.63972433186285715</v>
      </c>
    </row>
    <row r="7" spans="1:15" ht="24" customHeight="1" x14ac:dyDescent="0.2">
      <c r="A7" s="9" t="s">
        <v>20</v>
      </c>
      <c r="B7" s="10" t="s">
        <v>21</v>
      </c>
      <c r="C7" s="11">
        <v>20477034000</v>
      </c>
      <c r="D7" s="11">
        <v>1967409770</v>
      </c>
      <c r="E7" s="11">
        <v>0</v>
      </c>
      <c r="F7" s="11">
        <v>22444443770</v>
      </c>
      <c r="G7" s="11">
        <v>0</v>
      </c>
      <c r="H7" s="11">
        <v>22444443770</v>
      </c>
      <c r="I7" s="11">
        <v>0</v>
      </c>
      <c r="J7" s="11">
        <v>19983284840</v>
      </c>
      <c r="K7" s="12">
        <f t="shared" si="0"/>
        <v>0.89034440081381439</v>
      </c>
      <c r="L7" s="11">
        <v>19983284840</v>
      </c>
      <c r="M7" s="11">
        <v>19983284840</v>
      </c>
      <c r="N7" s="11">
        <v>19914175877</v>
      </c>
      <c r="O7" s="12">
        <f t="shared" si="1"/>
        <v>0.88726528850841735</v>
      </c>
    </row>
    <row r="8" spans="1:15" ht="24" customHeight="1" x14ac:dyDescent="0.2">
      <c r="A8" s="9" t="s">
        <v>22</v>
      </c>
      <c r="B8" s="10" t="s">
        <v>23</v>
      </c>
      <c r="C8" s="11">
        <v>35803000000</v>
      </c>
      <c r="D8" s="11">
        <v>0</v>
      </c>
      <c r="E8" s="11">
        <v>35803000000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/>
      <c r="L8" s="11">
        <v>0</v>
      </c>
      <c r="M8" s="11">
        <v>0</v>
      </c>
      <c r="N8" s="11">
        <v>0</v>
      </c>
      <c r="O8" s="12"/>
    </row>
    <row r="9" spans="1:15" ht="15" customHeight="1" x14ac:dyDescent="0.2">
      <c r="A9" s="13"/>
      <c r="B9" s="14" t="s">
        <v>52</v>
      </c>
      <c r="C9" s="15">
        <f>SUM(C5:C8)</f>
        <v>598991134000</v>
      </c>
      <c r="D9" s="15">
        <f t="shared" ref="D9:N9" si="2">SUM(D5:D8)</f>
        <v>35517463133</v>
      </c>
      <c r="E9" s="15">
        <f t="shared" si="2"/>
        <v>42961000000</v>
      </c>
      <c r="F9" s="15">
        <f t="shared" si="2"/>
        <v>591547597133</v>
      </c>
      <c r="G9" s="15">
        <f t="shared" si="2"/>
        <v>0</v>
      </c>
      <c r="H9" s="15">
        <f t="shared" si="2"/>
        <v>590847597133</v>
      </c>
      <c r="I9" s="15">
        <f t="shared" si="2"/>
        <v>700000000</v>
      </c>
      <c r="J9" s="15">
        <f t="shared" si="2"/>
        <v>371186261624</v>
      </c>
      <c r="K9" s="16">
        <f t="shared" si="0"/>
        <v>0.6274833393339686</v>
      </c>
      <c r="L9" s="15">
        <f t="shared" si="2"/>
        <v>371186261624</v>
      </c>
      <c r="M9" s="15">
        <f t="shared" si="2"/>
        <v>371186261624</v>
      </c>
      <c r="N9" s="15">
        <f t="shared" si="2"/>
        <v>367101136517</v>
      </c>
      <c r="O9" s="16">
        <f t="shared" si="1"/>
        <v>0.62057751277529605</v>
      </c>
    </row>
    <row r="10" spans="1:15" ht="24" customHeight="1" x14ac:dyDescent="0.2">
      <c r="A10" s="9" t="s">
        <v>24</v>
      </c>
      <c r="B10" s="10" t="s">
        <v>25</v>
      </c>
      <c r="C10" s="11">
        <v>33283530794</v>
      </c>
      <c r="D10" s="11">
        <v>5258000000</v>
      </c>
      <c r="E10" s="11">
        <v>426000000</v>
      </c>
      <c r="F10" s="11">
        <v>38115530794</v>
      </c>
      <c r="G10" s="11">
        <v>0</v>
      </c>
      <c r="H10" s="11">
        <v>35210682650.860001</v>
      </c>
      <c r="I10" s="11">
        <v>2904848143.1399999</v>
      </c>
      <c r="J10" s="11">
        <v>30683472352.900002</v>
      </c>
      <c r="K10" s="12">
        <f t="shared" si="0"/>
        <v>0.8050123326035401</v>
      </c>
      <c r="L10" s="11">
        <v>17044709797.959999</v>
      </c>
      <c r="M10" s="11">
        <v>16976741247.959999</v>
      </c>
      <c r="N10" s="11">
        <v>16600566453.76</v>
      </c>
      <c r="O10" s="12">
        <f t="shared" si="1"/>
        <v>0.43553286830714155</v>
      </c>
    </row>
    <row r="11" spans="1:15" ht="15" customHeight="1" x14ac:dyDescent="0.2">
      <c r="A11" s="13"/>
      <c r="B11" s="14" t="s">
        <v>54</v>
      </c>
      <c r="C11" s="15">
        <f>SUM(C10)</f>
        <v>33283530794</v>
      </c>
      <c r="D11" s="15">
        <f t="shared" ref="D11:N11" si="3">SUM(D10)</f>
        <v>5258000000</v>
      </c>
      <c r="E11" s="15">
        <f t="shared" si="3"/>
        <v>426000000</v>
      </c>
      <c r="F11" s="15">
        <f t="shared" si="3"/>
        <v>38115530794</v>
      </c>
      <c r="G11" s="15">
        <f t="shared" si="3"/>
        <v>0</v>
      </c>
      <c r="H11" s="15">
        <f t="shared" si="3"/>
        <v>35210682650.860001</v>
      </c>
      <c r="I11" s="15">
        <f t="shared" si="3"/>
        <v>2904848143.1399999</v>
      </c>
      <c r="J11" s="15">
        <f t="shared" si="3"/>
        <v>30683472352.900002</v>
      </c>
      <c r="K11" s="16">
        <f t="shared" si="0"/>
        <v>0.8050123326035401</v>
      </c>
      <c r="L11" s="15">
        <f t="shared" si="3"/>
        <v>17044709797.959999</v>
      </c>
      <c r="M11" s="15">
        <f t="shared" si="3"/>
        <v>16976741247.959999</v>
      </c>
      <c r="N11" s="15">
        <f t="shared" si="3"/>
        <v>16600566453.76</v>
      </c>
      <c r="O11" s="16">
        <f t="shared" si="1"/>
        <v>0.43553286830714155</v>
      </c>
    </row>
    <row r="12" spans="1:15" ht="24" customHeight="1" x14ac:dyDescent="0.2">
      <c r="A12" s="9" t="s">
        <v>26</v>
      </c>
      <c r="B12" s="10" t="s">
        <v>27</v>
      </c>
      <c r="C12" s="11">
        <v>0</v>
      </c>
      <c r="D12" s="11">
        <v>1785536867</v>
      </c>
      <c r="E12" s="11">
        <v>0</v>
      </c>
      <c r="F12" s="11">
        <v>1785536867</v>
      </c>
      <c r="G12" s="11">
        <v>0</v>
      </c>
      <c r="H12" s="11">
        <v>1785536867</v>
      </c>
      <c r="I12" s="11">
        <v>0</v>
      </c>
      <c r="J12" s="11">
        <v>1149939922</v>
      </c>
      <c r="K12" s="12">
        <f t="shared" si="0"/>
        <v>0.64403034361989453</v>
      </c>
      <c r="L12" s="11">
        <v>1149939922</v>
      </c>
      <c r="M12" s="11">
        <v>1149939922</v>
      </c>
      <c r="N12" s="11">
        <v>1149939922</v>
      </c>
      <c r="O12" s="12">
        <f t="shared" si="1"/>
        <v>0.64403034361989453</v>
      </c>
    </row>
    <row r="13" spans="1:15" ht="24" customHeight="1" x14ac:dyDescent="0.2">
      <c r="A13" s="9" t="s">
        <v>28</v>
      </c>
      <c r="B13" s="10" t="s">
        <v>29</v>
      </c>
      <c r="C13" s="11">
        <v>0</v>
      </c>
      <c r="D13" s="11">
        <v>16562320</v>
      </c>
      <c r="E13" s="11">
        <v>0</v>
      </c>
      <c r="F13" s="11">
        <v>16562320</v>
      </c>
      <c r="G13" s="11">
        <v>0</v>
      </c>
      <c r="H13" s="11">
        <v>16093580</v>
      </c>
      <c r="I13" s="11">
        <v>468740</v>
      </c>
      <c r="J13" s="11">
        <v>7812420</v>
      </c>
      <c r="K13" s="12">
        <f t="shared" si="0"/>
        <v>0.47169840940158142</v>
      </c>
      <c r="L13" s="11">
        <v>7812420</v>
      </c>
      <c r="M13" s="11">
        <v>7812420</v>
      </c>
      <c r="N13" s="11">
        <v>7812420</v>
      </c>
      <c r="O13" s="12">
        <f t="shared" si="1"/>
        <v>0.47169840940158142</v>
      </c>
    </row>
    <row r="14" spans="1:15" ht="24" customHeight="1" x14ac:dyDescent="0.2">
      <c r="A14" s="9" t="s">
        <v>30</v>
      </c>
      <c r="B14" s="10" t="s">
        <v>31</v>
      </c>
      <c r="C14" s="11">
        <v>14054000000</v>
      </c>
      <c r="D14" s="11">
        <v>0</v>
      </c>
      <c r="E14" s="11">
        <v>6500000000</v>
      </c>
      <c r="F14" s="11">
        <v>7554000000</v>
      </c>
      <c r="G14" s="11">
        <v>0</v>
      </c>
      <c r="H14" s="11">
        <v>4731184933</v>
      </c>
      <c r="I14" s="11">
        <v>2822815067</v>
      </c>
      <c r="J14" s="11">
        <v>2591116436</v>
      </c>
      <c r="K14" s="12">
        <f t="shared" si="0"/>
        <v>0.34301250145618217</v>
      </c>
      <c r="L14" s="11">
        <v>1558971749</v>
      </c>
      <c r="M14" s="11">
        <v>1558971749</v>
      </c>
      <c r="N14" s="11">
        <v>1558971749</v>
      </c>
      <c r="O14" s="12">
        <f t="shared" si="1"/>
        <v>0.20637698557055864</v>
      </c>
    </row>
    <row r="15" spans="1:15" ht="24" customHeight="1" x14ac:dyDescent="0.2">
      <c r="A15" s="9" t="s">
        <v>32</v>
      </c>
      <c r="B15" s="10" t="s">
        <v>33</v>
      </c>
      <c r="C15" s="11">
        <v>0</v>
      </c>
      <c r="D15" s="11">
        <v>6500000000</v>
      </c>
      <c r="E15" s="11">
        <v>0</v>
      </c>
      <c r="F15" s="11">
        <v>6500000000</v>
      </c>
      <c r="G15" s="11">
        <v>0</v>
      </c>
      <c r="H15" s="11">
        <v>2071341253</v>
      </c>
      <c r="I15" s="11">
        <v>4428658747</v>
      </c>
      <c r="J15" s="11">
        <v>2061922258</v>
      </c>
      <c r="K15" s="12">
        <f t="shared" si="0"/>
        <v>0.31721880892307691</v>
      </c>
      <c r="L15" s="11">
        <v>2061922258</v>
      </c>
      <c r="M15" s="11">
        <v>2061922258</v>
      </c>
      <c r="N15" s="11">
        <v>2061922258</v>
      </c>
      <c r="O15" s="12">
        <f t="shared" si="1"/>
        <v>0.31721880892307691</v>
      </c>
    </row>
    <row r="16" spans="1:15" ht="15" customHeight="1" x14ac:dyDescent="0.2">
      <c r="A16" s="13"/>
      <c r="B16" s="14" t="s">
        <v>55</v>
      </c>
      <c r="C16" s="15">
        <f>SUM(C12:C15)</f>
        <v>14054000000</v>
      </c>
      <c r="D16" s="15">
        <f t="shared" ref="D16:N16" si="4">SUM(D12:D15)</f>
        <v>8302099187</v>
      </c>
      <c r="E16" s="15">
        <f t="shared" si="4"/>
        <v>6500000000</v>
      </c>
      <c r="F16" s="15">
        <f t="shared" si="4"/>
        <v>15856099187</v>
      </c>
      <c r="G16" s="15">
        <f t="shared" si="4"/>
        <v>0</v>
      </c>
      <c r="H16" s="15">
        <f t="shared" si="4"/>
        <v>8604156633</v>
      </c>
      <c r="I16" s="15">
        <f t="shared" si="4"/>
        <v>7251942554</v>
      </c>
      <c r="J16" s="15">
        <f t="shared" si="4"/>
        <v>5810791036</v>
      </c>
      <c r="K16" s="16">
        <f t="shared" si="0"/>
        <v>0.36647040154517418</v>
      </c>
      <c r="L16" s="15">
        <f t="shared" si="4"/>
        <v>4778646349</v>
      </c>
      <c r="M16" s="15">
        <f t="shared" si="4"/>
        <v>4778646349</v>
      </c>
      <c r="N16" s="15">
        <f t="shared" si="4"/>
        <v>4778646349</v>
      </c>
      <c r="O16" s="16">
        <f t="shared" si="1"/>
        <v>0.30137591173230593</v>
      </c>
    </row>
    <row r="17" spans="1:15" ht="24" customHeight="1" x14ac:dyDescent="0.2">
      <c r="A17" s="9" t="s">
        <v>34</v>
      </c>
      <c r="B17" s="10" t="s">
        <v>35</v>
      </c>
      <c r="C17" s="11">
        <v>2074534000</v>
      </c>
      <c r="D17" s="11">
        <v>0</v>
      </c>
      <c r="E17" s="11">
        <v>0</v>
      </c>
      <c r="F17" s="11">
        <v>2074534000</v>
      </c>
      <c r="G17" s="11">
        <v>0</v>
      </c>
      <c r="H17" s="11">
        <v>2074534000</v>
      </c>
      <c r="I17" s="11">
        <v>0</v>
      </c>
      <c r="J17" s="11">
        <v>1287973357</v>
      </c>
      <c r="K17" s="12">
        <f t="shared" si="0"/>
        <v>0.62084948089546854</v>
      </c>
      <c r="L17" s="11">
        <v>1212624162</v>
      </c>
      <c r="M17" s="11">
        <v>1212624162</v>
      </c>
      <c r="N17" s="11">
        <v>1212624162</v>
      </c>
      <c r="O17" s="12">
        <f t="shared" si="1"/>
        <v>0.58452845892137706</v>
      </c>
    </row>
    <row r="18" spans="1:15" ht="15" customHeight="1" x14ac:dyDescent="0.2">
      <c r="A18" s="13"/>
      <c r="B18" s="14" t="s">
        <v>60</v>
      </c>
      <c r="C18" s="15">
        <f>SUM(C17)</f>
        <v>2074534000</v>
      </c>
      <c r="D18" s="15">
        <f t="shared" ref="D18:N18" si="5">SUM(D17)</f>
        <v>0</v>
      </c>
      <c r="E18" s="15">
        <f t="shared" si="5"/>
        <v>0</v>
      </c>
      <c r="F18" s="15">
        <f t="shared" si="5"/>
        <v>2074534000</v>
      </c>
      <c r="G18" s="15">
        <f t="shared" si="5"/>
        <v>0</v>
      </c>
      <c r="H18" s="15">
        <f t="shared" si="5"/>
        <v>2074534000</v>
      </c>
      <c r="I18" s="15">
        <f t="shared" si="5"/>
        <v>0</v>
      </c>
      <c r="J18" s="15">
        <f t="shared" si="5"/>
        <v>1287973357</v>
      </c>
      <c r="K18" s="16">
        <f t="shared" si="0"/>
        <v>0.62084948089546854</v>
      </c>
      <c r="L18" s="15">
        <f t="shared" si="5"/>
        <v>1212624162</v>
      </c>
      <c r="M18" s="15">
        <f t="shared" si="5"/>
        <v>1212624162</v>
      </c>
      <c r="N18" s="15">
        <f t="shared" si="5"/>
        <v>1212624162</v>
      </c>
      <c r="O18" s="16">
        <f t="shared" si="1"/>
        <v>0.58452845892137706</v>
      </c>
    </row>
    <row r="19" spans="1:15" ht="24" customHeight="1" x14ac:dyDescent="0.2">
      <c r="A19" s="9" t="s">
        <v>36</v>
      </c>
      <c r="B19" s="10" t="s">
        <v>37</v>
      </c>
      <c r="C19" s="11">
        <v>567530000</v>
      </c>
      <c r="D19" s="11">
        <v>379437680</v>
      </c>
      <c r="E19" s="11">
        <v>6000000</v>
      </c>
      <c r="F19" s="11">
        <v>940967680</v>
      </c>
      <c r="G19" s="11">
        <v>0</v>
      </c>
      <c r="H19" s="11">
        <v>931291780</v>
      </c>
      <c r="I19" s="11">
        <v>9675900</v>
      </c>
      <c r="J19" s="11">
        <v>803614204.98000002</v>
      </c>
      <c r="K19" s="12">
        <f t="shared" si="0"/>
        <v>0.85402955070677877</v>
      </c>
      <c r="L19" s="11">
        <v>803614204.98000002</v>
      </c>
      <c r="M19" s="11">
        <v>803614204.98000002</v>
      </c>
      <c r="N19" s="11">
        <v>803048220.24000001</v>
      </c>
      <c r="O19" s="12">
        <f t="shared" si="1"/>
        <v>0.85342805848549441</v>
      </c>
    </row>
    <row r="20" spans="1:15" ht="24" customHeight="1" x14ac:dyDescent="0.2">
      <c r="A20" s="9" t="s">
        <v>38</v>
      </c>
      <c r="B20" s="10" t="s">
        <v>39</v>
      </c>
      <c r="C20" s="11">
        <v>0</v>
      </c>
      <c r="D20" s="11">
        <v>6000000</v>
      </c>
      <c r="E20" s="11">
        <v>0</v>
      </c>
      <c r="F20" s="11">
        <v>6000000</v>
      </c>
      <c r="G20" s="11">
        <v>0</v>
      </c>
      <c r="H20" s="11">
        <v>2250000</v>
      </c>
      <c r="I20" s="11">
        <v>3750000</v>
      </c>
      <c r="J20" s="11">
        <v>1017198.06</v>
      </c>
      <c r="K20" s="12">
        <f t="shared" si="0"/>
        <v>0.16953301000000001</v>
      </c>
      <c r="L20" s="11">
        <v>1017198.06</v>
      </c>
      <c r="M20" s="11">
        <v>1017198.06</v>
      </c>
      <c r="N20" s="11">
        <v>1017198.06</v>
      </c>
      <c r="O20" s="12">
        <f t="shared" si="1"/>
        <v>0.16953301000000001</v>
      </c>
    </row>
    <row r="21" spans="1:15" ht="24" customHeight="1" x14ac:dyDescent="0.2">
      <c r="A21" s="9" t="s">
        <v>40</v>
      </c>
      <c r="B21" s="10" t="s">
        <v>41</v>
      </c>
      <c r="C21" s="11">
        <v>0</v>
      </c>
      <c r="D21" s="11">
        <v>400000000</v>
      </c>
      <c r="E21" s="11">
        <v>400000000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/>
      <c r="L21" s="11">
        <v>0</v>
      </c>
      <c r="M21" s="11">
        <v>0</v>
      </c>
      <c r="N21" s="11">
        <v>0</v>
      </c>
      <c r="O21" s="12"/>
    </row>
    <row r="22" spans="1:15" ht="24" customHeight="1" x14ac:dyDescent="0.2">
      <c r="A22" s="9" t="s">
        <v>40</v>
      </c>
      <c r="B22" s="10" t="s">
        <v>41</v>
      </c>
      <c r="C22" s="11">
        <v>0</v>
      </c>
      <c r="D22" s="11">
        <v>400000000</v>
      </c>
      <c r="E22" s="11">
        <v>0</v>
      </c>
      <c r="F22" s="11">
        <v>400000000</v>
      </c>
      <c r="G22" s="11">
        <v>0</v>
      </c>
      <c r="H22" s="11">
        <v>0</v>
      </c>
      <c r="I22" s="11">
        <v>400000000</v>
      </c>
      <c r="J22" s="11">
        <v>0</v>
      </c>
      <c r="K22" s="12">
        <f t="shared" si="0"/>
        <v>0</v>
      </c>
      <c r="L22" s="11">
        <v>0</v>
      </c>
      <c r="M22" s="11">
        <v>0</v>
      </c>
      <c r="N22" s="11">
        <v>0</v>
      </c>
      <c r="O22" s="12">
        <f t="shared" si="1"/>
        <v>0</v>
      </c>
    </row>
    <row r="23" spans="1:15" ht="24" customHeight="1" x14ac:dyDescent="0.2">
      <c r="A23" s="9" t="s">
        <v>40</v>
      </c>
      <c r="B23" s="10" t="s">
        <v>41</v>
      </c>
      <c r="C23" s="11">
        <v>743691000</v>
      </c>
      <c r="D23" s="11">
        <v>0</v>
      </c>
      <c r="E23" s="11">
        <v>0</v>
      </c>
      <c r="F23" s="11">
        <v>743691000</v>
      </c>
      <c r="G23" s="11">
        <v>0</v>
      </c>
      <c r="H23" s="11">
        <v>423201.63</v>
      </c>
      <c r="I23" s="11">
        <v>743267798.37</v>
      </c>
      <c r="J23" s="11">
        <v>423201.63</v>
      </c>
      <c r="K23" s="12">
        <f t="shared" si="0"/>
        <v>5.6905573685845333E-4</v>
      </c>
      <c r="L23" s="11">
        <v>423201.63</v>
      </c>
      <c r="M23" s="11">
        <v>423201.63</v>
      </c>
      <c r="N23" s="11">
        <v>423201.63</v>
      </c>
      <c r="O23" s="12">
        <f t="shared" si="1"/>
        <v>5.6905573685845333E-4</v>
      </c>
    </row>
    <row r="24" spans="1:15" ht="24" customHeight="1" x14ac:dyDescent="0.2">
      <c r="A24" s="9" t="s">
        <v>42</v>
      </c>
      <c r="B24" s="10" t="s">
        <v>43</v>
      </c>
      <c r="C24" s="11">
        <v>0</v>
      </c>
      <c r="D24" s="11">
        <v>30000000</v>
      </c>
      <c r="E24" s="11">
        <v>0</v>
      </c>
      <c r="F24" s="11">
        <v>30000000</v>
      </c>
      <c r="G24" s="11">
        <v>0</v>
      </c>
      <c r="H24" s="11">
        <v>30000000</v>
      </c>
      <c r="I24" s="11">
        <v>0</v>
      </c>
      <c r="J24" s="11">
        <v>1364800</v>
      </c>
      <c r="K24" s="12">
        <f t="shared" si="0"/>
        <v>4.549333333333333E-2</v>
      </c>
      <c r="L24" s="11">
        <v>1364800</v>
      </c>
      <c r="M24" s="11">
        <v>1364800</v>
      </c>
      <c r="N24" s="11">
        <v>1364800</v>
      </c>
      <c r="O24" s="12">
        <f t="shared" si="1"/>
        <v>4.549333333333333E-2</v>
      </c>
    </row>
    <row r="25" spans="1:15" ht="15" customHeight="1" x14ac:dyDescent="0.2">
      <c r="A25" s="13"/>
      <c r="B25" s="14" t="s">
        <v>58</v>
      </c>
      <c r="C25" s="15">
        <f>SUM(C19:C24)</f>
        <v>1311221000</v>
      </c>
      <c r="D25" s="15">
        <f t="shared" ref="D25:N25" si="6">SUM(D19:D24)</f>
        <v>1215437680</v>
      </c>
      <c r="E25" s="15">
        <f t="shared" si="6"/>
        <v>406000000</v>
      </c>
      <c r="F25" s="15">
        <f t="shared" si="6"/>
        <v>2120658680</v>
      </c>
      <c r="G25" s="15">
        <f t="shared" si="6"/>
        <v>0</v>
      </c>
      <c r="H25" s="15">
        <f t="shared" si="6"/>
        <v>963964981.63</v>
      </c>
      <c r="I25" s="15">
        <f t="shared" si="6"/>
        <v>1156693698.3699999</v>
      </c>
      <c r="J25" s="15">
        <f t="shared" si="6"/>
        <v>806419404.66999996</v>
      </c>
      <c r="K25" s="16">
        <f t="shared" si="0"/>
        <v>0.38026836297390393</v>
      </c>
      <c r="L25" s="15">
        <f t="shared" si="6"/>
        <v>806419404.66999996</v>
      </c>
      <c r="M25" s="15">
        <f t="shared" si="6"/>
        <v>806419404.66999996</v>
      </c>
      <c r="N25" s="15">
        <f t="shared" si="6"/>
        <v>805853419.92999995</v>
      </c>
      <c r="O25" s="16">
        <f t="shared" si="1"/>
        <v>0.38000147196247536</v>
      </c>
    </row>
    <row r="26" spans="1:15" ht="15" customHeight="1" x14ac:dyDescent="0.2">
      <c r="A26" s="17"/>
      <c r="B26" s="18" t="s">
        <v>59</v>
      </c>
      <c r="C26" s="19">
        <f>C9+C11+C16+C18+C25</f>
        <v>649714419794</v>
      </c>
      <c r="D26" s="19">
        <f t="shared" ref="D26:N26" si="7">D9+D11+D16+D18+D25</f>
        <v>50293000000</v>
      </c>
      <c r="E26" s="19">
        <f t="shared" si="7"/>
        <v>50293000000</v>
      </c>
      <c r="F26" s="19">
        <f t="shared" si="7"/>
        <v>649714419794</v>
      </c>
      <c r="G26" s="19">
        <f t="shared" si="7"/>
        <v>0</v>
      </c>
      <c r="H26" s="19">
        <f t="shared" si="7"/>
        <v>637700935398.48999</v>
      </c>
      <c r="I26" s="19">
        <f t="shared" si="7"/>
        <v>12013484395.509998</v>
      </c>
      <c r="J26" s="19">
        <f t="shared" si="7"/>
        <v>409774917774.57001</v>
      </c>
      <c r="K26" s="20">
        <f t="shared" si="0"/>
        <v>0.63070005111552585</v>
      </c>
      <c r="L26" s="19">
        <f t="shared" si="7"/>
        <v>395028661337.63</v>
      </c>
      <c r="M26" s="19">
        <f t="shared" si="7"/>
        <v>394960692787.63</v>
      </c>
      <c r="N26" s="19">
        <f t="shared" si="7"/>
        <v>390498826901.69</v>
      </c>
      <c r="O26" s="20">
        <f t="shared" si="1"/>
        <v>0.60103149169061465</v>
      </c>
    </row>
    <row r="27" spans="1:15" ht="33.950000000000003" customHeight="1" x14ac:dyDescent="0.2">
      <c r="A27" s="9" t="s">
        <v>44</v>
      </c>
      <c r="B27" s="10" t="s">
        <v>61</v>
      </c>
      <c r="C27" s="11">
        <v>4165000000</v>
      </c>
      <c r="D27" s="11">
        <v>0</v>
      </c>
      <c r="E27" s="11">
        <v>0</v>
      </c>
      <c r="F27" s="11">
        <v>4165000000</v>
      </c>
      <c r="G27" s="11">
        <v>2165000000</v>
      </c>
      <c r="H27" s="11">
        <v>1886000000</v>
      </c>
      <c r="I27" s="11">
        <v>114000000</v>
      </c>
      <c r="J27" s="11">
        <v>1796000000</v>
      </c>
      <c r="K27" s="12">
        <f>J27/F27</f>
        <v>0.43121248499399761</v>
      </c>
      <c r="L27" s="11">
        <v>0</v>
      </c>
      <c r="M27" s="11">
        <v>0</v>
      </c>
      <c r="N27" s="11">
        <v>0</v>
      </c>
      <c r="O27" s="12">
        <f t="shared" si="1"/>
        <v>0</v>
      </c>
    </row>
    <row r="28" spans="1:15" ht="33.950000000000003" customHeight="1" x14ac:dyDescent="0.2">
      <c r="A28" s="9" t="s">
        <v>45</v>
      </c>
      <c r="B28" s="10" t="s">
        <v>46</v>
      </c>
      <c r="C28" s="11">
        <v>33480000000</v>
      </c>
      <c r="D28" s="11">
        <v>0</v>
      </c>
      <c r="E28" s="11">
        <v>0</v>
      </c>
      <c r="F28" s="11">
        <v>33480000000</v>
      </c>
      <c r="G28" s="11">
        <v>0</v>
      </c>
      <c r="H28" s="11">
        <v>20134828926.439999</v>
      </c>
      <c r="I28" s="11">
        <v>13345171073.559999</v>
      </c>
      <c r="J28" s="11">
        <v>13221762250.440001</v>
      </c>
      <c r="K28" s="12">
        <f>J28/F28</f>
        <v>0.39491524045519716</v>
      </c>
      <c r="L28" s="11">
        <v>4745282674.4399996</v>
      </c>
      <c r="M28" s="11">
        <v>4745282674.4399996</v>
      </c>
      <c r="N28" s="11">
        <v>4745282674.4399996</v>
      </c>
      <c r="O28" s="12">
        <f t="shared" si="1"/>
        <v>0.14173484690681001</v>
      </c>
    </row>
    <row r="29" spans="1:15" ht="33.950000000000003" customHeight="1" x14ac:dyDescent="0.2">
      <c r="A29" s="9" t="s">
        <v>47</v>
      </c>
      <c r="B29" s="10" t="s">
        <v>48</v>
      </c>
      <c r="C29" s="11">
        <v>4250000000</v>
      </c>
      <c r="D29" s="11">
        <v>0</v>
      </c>
      <c r="E29" s="11">
        <v>0</v>
      </c>
      <c r="F29" s="11">
        <v>4250000000</v>
      </c>
      <c r="G29" s="11">
        <v>0</v>
      </c>
      <c r="H29" s="11">
        <v>3288700000</v>
      </c>
      <c r="I29" s="11">
        <v>961300000</v>
      </c>
      <c r="J29" s="11">
        <v>1671000000</v>
      </c>
      <c r="K29" s="12">
        <f>J29/F29</f>
        <v>0.39317647058823529</v>
      </c>
      <c r="L29" s="11">
        <v>309993333.36000001</v>
      </c>
      <c r="M29" s="11">
        <v>309993333.36000001</v>
      </c>
      <c r="N29" s="11">
        <v>309993333.36000001</v>
      </c>
      <c r="O29" s="12">
        <f t="shared" si="1"/>
        <v>7.2939607849411767E-2</v>
      </c>
    </row>
    <row r="30" spans="1:15" ht="33.950000000000003" customHeight="1" x14ac:dyDescent="0.2">
      <c r="A30" s="9" t="s">
        <v>49</v>
      </c>
      <c r="B30" s="10" t="s">
        <v>62</v>
      </c>
      <c r="C30" s="11">
        <v>5000000000</v>
      </c>
      <c r="D30" s="11">
        <v>0</v>
      </c>
      <c r="E30" s="11">
        <v>0</v>
      </c>
      <c r="F30" s="11">
        <v>5000000000</v>
      </c>
      <c r="G30" s="11">
        <v>0</v>
      </c>
      <c r="H30" s="11">
        <v>4591102381</v>
      </c>
      <c r="I30" s="11">
        <v>408897619</v>
      </c>
      <c r="J30" s="11">
        <v>4387522239.1000004</v>
      </c>
      <c r="K30" s="12">
        <f>J30/F30</f>
        <v>0.87750444782000003</v>
      </c>
      <c r="L30" s="11">
        <v>0</v>
      </c>
      <c r="M30" s="11">
        <v>0</v>
      </c>
      <c r="N30" s="11">
        <v>0</v>
      </c>
      <c r="O30" s="12">
        <f t="shared" si="1"/>
        <v>0</v>
      </c>
    </row>
    <row r="31" spans="1:15" ht="33.950000000000003" customHeight="1" x14ac:dyDescent="0.2">
      <c r="A31" s="9" t="s">
        <v>50</v>
      </c>
      <c r="B31" s="10" t="s">
        <v>51</v>
      </c>
      <c r="C31" s="11">
        <v>6608400000</v>
      </c>
      <c r="D31" s="11">
        <v>0</v>
      </c>
      <c r="E31" s="11">
        <v>0</v>
      </c>
      <c r="F31" s="11">
        <v>6608400000</v>
      </c>
      <c r="G31" s="11">
        <v>810322265</v>
      </c>
      <c r="H31" s="11">
        <v>4576140250</v>
      </c>
      <c r="I31" s="11">
        <v>1221937485</v>
      </c>
      <c r="J31" s="11">
        <v>3064613026</v>
      </c>
      <c r="K31" s="12">
        <f>J31/F31</f>
        <v>0.46374508595121361</v>
      </c>
      <c r="L31" s="11">
        <v>1066012618.99</v>
      </c>
      <c r="M31" s="11">
        <v>1066012618.99</v>
      </c>
      <c r="N31" s="11">
        <v>1066012618.99</v>
      </c>
      <c r="O31" s="12">
        <f t="shared" si="1"/>
        <v>0.16131175761001151</v>
      </c>
    </row>
    <row r="32" spans="1:15" ht="15" customHeight="1" x14ac:dyDescent="0.2">
      <c r="A32" s="13"/>
      <c r="B32" s="14" t="s">
        <v>63</v>
      </c>
      <c r="C32" s="15">
        <f>SUM(C27:C31)</f>
        <v>53503400000</v>
      </c>
      <c r="D32" s="15">
        <f t="shared" ref="D32:N32" si="8">SUM(D27:D31)</f>
        <v>0</v>
      </c>
      <c r="E32" s="15">
        <f t="shared" si="8"/>
        <v>0</v>
      </c>
      <c r="F32" s="15">
        <f t="shared" si="8"/>
        <v>53503400000</v>
      </c>
      <c r="G32" s="15">
        <f t="shared" si="8"/>
        <v>2975322265</v>
      </c>
      <c r="H32" s="15">
        <f t="shared" si="8"/>
        <v>34476771557.440002</v>
      </c>
      <c r="I32" s="15">
        <f t="shared" si="8"/>
        <v>16051306177.559999</v>
      </c>
      <c r="J32" s="15">
        <f t="shared" si="8"/>
        <v>24140897515.540001</v>
      </c>
      <c r="K32" s="16">
        <f t="shared" ref="K32:K33" si="9">J32/F32</f>
        <v>0.45120305467577765</v>
      </c>
      <c r="L32" s="15">
        <f t="shared" si="8"/>
        <v>6121288626.789999</v>
      </c>
      <c r="M32" s="15">
        <f t="shared" si="8"/>
        <v>6121288626.789999</v>
      </c>
      <c r="N32" s="15">
        <f t="shared" si="8"/>
        <v>6121288626.789999</v>
      </c>
      <c r="O32" s="16">
        <f t="shared" si="1"/>
        <v>0.11440933897266341</v>
      </c>
    </row>
    <row r="33" spans="1:15" ht="15" customHeight="1" x14ac:dyDescent="0.2">
      <c r="A33" s="17" t="s">
        <v>1</v>
      </c>
      <c r="B33" s="18" t="s">
        <v>64</v>
      </c>
      <c r="C33" s="19">
        <f t="shared" ref="C33:J33" si="10">C26+C32</f>
        <v>703217819794</v>
      </c>
      <c r="D33" s="19">
        <f t="shared" si="10"/>
        <v>50293000000</v>
      </c>
      <c r="E33" s="19">
        <f t="shared" si="10"/>
        <v>50293000000</v>
      </c>
      <c r="F33" s="19">
        <f t="shared" si="10"/>
        <v>703217819794</v>
      </c>
      <c r="G33" s="19">
        <f t="shared" si="10"/>
        <v>2975322265</v>
      </c>
      <c r="H33" s="19">
        <f t="shared" si="10"/>
        <v>672177706955.92993</v>
      </c>
      <c r="I33" s="19">
        <f t="shared" si="10"/>
        <v>28064790573.07</v>
      </c>
      <c r="J33" s="19">
        <f t="shared" si="10"/>
        <v>433915815290.10999</v>
      </c>
      <c r="K33" s="20">
        <f t="shared" si="9"/>
        <v>0.617043258968069</v>
      </c>
      <c r="L33" s="19">
        <f>L26+L32</f>
        <v>401149949964.41998</v>
      </c>
      <c r="M33" s="19">
        <f>M26+M32</f>
        <v>401081981414.41998</v>
      </c>
      <c r="N33" s="19">
        <f>N26+N32</f>
        <v>396620115528.47998</v>
      </c>
      <c r="O33" s="20">
        <f t="shared" si="1"/>
        <v>0.56400748724579464</v>
      </c>
    </row>
    <row r="34" spans="1:15" ht="0" hidden="1" customHeight="1" x14ac:dyDescent="0.2"/>
    <row r="35" spans="1:15" ht="33.950000000000003" customHeight="1" x14ac:dyDescent="0.2"/>
  </sheetData>
  <printOptions horizontalCentered="1" verticalCentered="1"/>
  <pageMargins left="0.78740157480314965" right="0.78740157480314965" top="0.78740157480314965" bottom="0.78740157480314965" header="0.39370078740157483" footer="0.39370078740157483"/>
  <pageSetup scale="4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AGOSTO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2019-09-04T14:45:42Z</cp:lastPrinted>
  <dcterms:created xsi:type="dcterms:W3CDTF">2019-09-03T19:22:31Z</dcterms:created>
  <dcterms:modified xsi:type="dcterms:W3CDTF">2019-12-16T20:55:24Z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